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08 3412 Ломоносовский МИР, Мегаполис, Октябрьский МИР вск 27\Лот 3 Ломоносовский Мегакполис\"/>
    </mc:Choice>
  </mc:AlternateContent>
  <bookViews>
    <workbookView xWindow="480" yWindow="180" windowWidth="27795" windowHeight="12525"/>
  </bookViews>
  <sheets>
    <sheet name="2-5 эт 2017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J40" i="1" l="1"/>
  <c r="H40" i="1"/>
  <c r="J39" i="1"/>
  <c r="I39" i="1"/>
  <c r="H39" i="1"/>
  <c r="G35" i="1"/>
  <c r="G38" i="1"/>
  <c r="G37" i="1"/>
  <c r="G36" i="1"/>
  <c r="G34" i="1"/>
  <c r="G33" i="1"/>
  <c r="G32" i="1"/>
  <c r="G31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 s="1"/>
  <c r="G14" i="1"/>
  <c r="G13" i="1"/>
  <c r="G12" i="1"/>
  <c r="G11" i="1"/>
  <c r="G10" i="1" s="1"/>
  <c r="D24" i="1"/>
  <c r="D29" i="1"/>
  <c r="D35" i="1"/>
  <c r="D38" i="1"/>
  <c r="D37" i="1"/>
  <c r="D36" i="1"/>
  <c r="F30" i="1"/>
  <c r="F25" i="1"/>
  <c r="F41" i="1" s="1"/>
  <c r="F15" i="1"/>
  <c r="C30" i="1"/>
  <c r="C25" i="1"/>
  <c r="C15" i="1"/>
  <c r="C41" i="1" s="1"/>
  <c r="C10" i="1"/>
  <c r="F10" i="1"/>
  <c r="G30" i="1" l="1"/>
  <c r="G39" i="1" s="1"/>
  <c r="G25" i="1"/>
  <c r="D34" i="1" l="1"/>
  <c r="D33" i="1"/>
  <c r="D32" i="1"/>
  <c r="D31" i="1"/>
  <c r="D30" i="1" s="1"/>
  <c r="D28" i="1"/>
  <c r="D27" i="1"/>
  <c r="D26" i="1"/>
  <c r="D23" i="1"/>
  <c r="D22" i="1"/>
  <c r="D21" i="1"/>
  <c r="D20" i="1"/>
  <c r="D19" i="1"/>
  <c r="D18" i="1"/>
  <c r="D17" i="1"/>
  <c r="D16" i="1"/>
  <c r="D14" i="1"/>
  <c r="D13" i="1"/>
  <c r="D12" i="1"/>
  <c r="D11" i="1"/>
  <c r="D10" i="1" l="1"/>
  <c r="D15" i="1"/>
  <c r="D39" i="1" s="1"/>
  <c r="D41" i="1" s="1"/>
  <c r="D25" i="1"/>
  <c r="G41" i="1"/>
  <c r="H37" i="1" l="1"/>
  <c r="I37" i="1" s="1"/>
  <c r="J37" i="1" s="1"/>
</calcChain>
</file>

<file path=xl/sharedStrings.xml><?xml version="1.0" encoding="utf-8"?>
<sst xmlns="http://schemas.openxmlformats.org/spreadsheetml/2006/main" count="94" uniqueCount="60">
  <si>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</si>
  <si>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</si>
  <si>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</t>
  </si>
  <si>
    <t>Перечень обязательных работ, услуг</t>
  </si>
  <si>
    <t>Периодичность</t>
  </si>
  <si>
    <t>I. Содержание помещений общего пользования</t>
  </si>
  <si>
    <t>1. Подметание  полов во всех помещениях общего пользования</t>
  </si>
  <si>
    <t>2. Влажная уборка полов во всех помещениях общего пользования</t>
  </si>
  <si>
    <t>II. Уборка земельного участка, входящего в состав общего имущества многоквартирного дома</t>
  </si>
  <si>
    <t>3. Подметание земельного участка в летний период</t>
  </si>
  <si>
    <t>4. Уборка мусора с газона, очистка урн</t>
  </si>
  <si>
    <t>3 раз(а) в неделю</t>
  </si>
  <si>
    <t>5 раз(а) в неделю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</si>
  <si>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</si>
  <si>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</si>
  <si>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по мере необходимости. Начало работ не позднее _____ часов после начала снегопада</t>
  </si>
  <si>
    <t>III. Подготовка многоквартирного дома к сезонной эксплуатации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</si>
  <si>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</si>
  <si>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</si>
  <si>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</si>
  <si>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</si>
  <si>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>по мере необходимости в течение          (указать период устранения неисправности)</t>
  </si>
  <si>
    <t>1 раз(а) в год</t>
  </si>
  <si>
    <t>IV. Проведение технических осмотров и мелкий ремонт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</si>
  <si>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</si>
  <si>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по мере необходимости в течении года</t>
  </si>
  <si>
    <t>16.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</si>
  <si>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</si>
  <si>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17. Дератизация, дезинсекция</t>
  </si>
  <si>
    <t>4 раз(а) в год</t>
  </si>
  <si>
    <t>ежемесячно</t>
  </si>
  <si>
    <t>VI. ВДГО</t>
  </si>
  <si>
    <t>постоянно</t>
  </si>
  <si>
    <t>VI.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</si>
  <si>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</si>
  <si>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22. Обслуживание общедомовых приборов электроэнергии, отопления, водоснабжения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</si>
  <si>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</si>
  <si>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</si>
  <si>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6. Очистка кровли от снега, сбивание сосулек</t>
  </si>
  <si>
    <t>9. Сдвижка и подметание снега при снегопаде, очистка территории</t>
  </si>
  <si>
    <t>8. Очистка придомовой территории механизированным способом от снега</t>
  </si>
  <si>
    <t xml:space="preserve">5. Уборка мусора на контейнерных площадках </t>
  </si>
  <si>
    <t>10. Вывоз твердых бытовых отходов, КГО</t>
  </si>
  <si>
    <t xml:space="preserve"> стоимость работ (размер платы) в руб. по многоквартирным домам</t>
  </si>
  <si>
    <t xml:space="preserve">5 этажные кирпичные  жилые дома </t>
  </si>
  <si>
    <t xml:space="preserve">Лот №3 Ломоносовский территориальный округ </t>
  </si>
  <si>
    <t>ул. Выучейского, 57</t>
  </si>
  <si>
    <t>ул. Выучейского, 59</t>
  </si>
  <si>
    <t>Приложение № 2</t>
  </si>
  <si>
    <t xml:space="preserve"> извещению и документации </t>
  </si>
  <si>
    <t>о проведении открытого конкурса</t>
  </si>
  <si>
    <t>4 раз(а) в месяц</t>
  </si>
  <si>
    <t>2 раз(а) в месяц</t>
  </si>
  <si>
    <t>2 раз(а) в год</t>
  </si>
  <si>
    <t>10. Стрижка газонов</t>
  </si>
  <si>
    <t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</t>
  </si>
  <si>
    <t xml:space="preserve">13.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отопления.
</t>
  </si>
  <si>
    <t>14. Техническое обслуживание и сезонное управление оборудованием систем вентиляции и дымоудаления,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отопления.</t>
  </si>
  <si>
    <t>15. Текущий ремонт общего имущества, косметический ренонт подъездов</t>
  </si>
  <si>
    <t>VI. Техинвентаризация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</si>
</sst>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0"/>
      <name val="Times New Roman"/>
      <family val="1"/>
    </font>
    <font>
      <sz val="10"/>
      <color theme="1"/>
      <name val="Arial Cyr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/>
    <xf numFmtId="0" fontId="2" fillId="2" borderId="0" xfId="0" applyFont="1" applyFill="1" applyAlignment="1"/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0" fillId="0" borderId="0" xfId="0" applyFont="1"/>
    <xf numFmtId="0" fontId="2" fillId="0" borderId="0" xfId="0" applyFont="1" applyBorder="1" applyAlignment="1"/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" fontId="10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0" fillId="2" borderId="0" xfId="0" applyFont="1" applyFill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0" borderId="0" xfId="0" applyFont="1" applyAlignment="1"/>
    <xf numFmtId="4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4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/>
    <xf numFmtId="0" fontId="2" fillId="2" borderId="0" xfId="0" applyFont="1" applyFill="1" applyBorder="1" applyAlignment="1"/>
    <xf numFmtId="0" fontId="0" fillId="2" borderId="0" xfId="0" applyFill="1"/>
    <xf numFmtId="2" fontId="6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/>
    <xf numFmtId="2" fontId="6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wrapText="1"/>
    </xf>
    <xf numFmtId="4" fontId="9" fillId="3" borderId="3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/>
    <xf numFmtId="4" fontId="16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/>
    </xf>
    <xf numFmtId="0" fontId="16" fillId="2" borderId="0" xfId="0" applyFont="1" applyFill="1" applyAlignment="1"/>
    <xf numFmtId="4" fontId="14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/>
    </xf>
    <xf numFmtId="0" fontId="16" fillId="0" borderId="0" xfId="0" applyFont="1" applyAlignment="1"/>
    <xf numFmtId="4" fontId="13" fillId="2" borderId="0" xfId="0" applyNumberFormat="1" applyFont="1" applyFill="1" applyAlignment="1">
      <alignment horizontal="center"/>
    </xf>
    <xf numFmtId="0" fontId="13" fillId="2" borderId="0" xfId="0" applyFont="1" applyFill="1" applyAlignment="1"/>
    <xf numFmtId="4" fontId="13" fillId="2" borderId="0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69"/>
  <sheetViews>
    <sheetView tabSelected="1" zoomScale="80" zoomScaleNormal="80" workbookViewId="0">
      <pane xSplit="1" ySplit="9" topLeftCell="B31" activePane="bottomRight" state="frozen"/>
      <selection pane="topRight" activeCell="G1" sqref="G1"/>
      <selection pane="bottomLeft" activeCell="A29" sqref="A29"/>
      <selection pane="bottomRight" activeCell="H36" sqref="H36:K42"/>
    </sheetView>
  </sheetViews>
  <sheetFormatPr defaultRowHeight="12.75" x14ac:dyDescent="0.2"/>
  <cols>
    <col min="1" max="1" width="81" style="10" customWidth="1"/>
    <col min="2" max="2" width="29.7109375" style="1" customWidth="1"/>
    <col min="3" max="3" width="24.7109375" style="39" customWidth="1"/>
    <col min="4" max="4" width="31.28515625" style="39" customWidth="1"/>
    <col min="5" max="5" width="29.7109375" style="39" customWidth="1"/>
    <col min="6" max="6" width="24.7109375" style="39" customWidth="1"/>
    <col min="7" max="7" width="16.85546875" style="41" customWidth="1"/>
    <col min="8" max="8" width="14.28515625" style="35" customWidth="1"/>
    <col min="9" max="9" width="14.28515625" style="24" customWidth="1"/>
    <col min="10" max="10" width="10.85546875" style="24" bestFit="1" customWidth="1"/>
    <col min="11" max="154" width="9.140625" style="1"/>
    <col min="258" max="258" width="20.7109375" customWidth="1"/>
    <col min="259" max="259" width="24.140625" customWidth="1"/>
    <col min="260" max="260" width="16.28515625" customWidth="1"/>
    <col min="261" max="261" width="19.5703125" customWidth="1"/>
    <col min="262" max="262" width="12.7109375" customWidth="1"/>
    <col min="263" max="263" width="4.7109375" customWidth="1"/>
    <col min="264" max="265" width="14.28515625" customWidth="1"/>
    <col min="266" max="266" width="10.85546875" bestFit="1" customWidth="1"/>
    <col min="514" max="514" width="20.7109375" customWidth="1"/>
    <col min="515" max="515" width="24.140625" customWidth="1"/>
    <col min="516" max="516" width="16.28515625" customWidth="1"/>
    <col min="517" max="517" width="19.5703125" customWidth="1"/>
    <col min="518" max="518" width="12.7109375" customWidth="1"/>
    <col min="519" max="519" width="4.7109375" customWidth="1"/>
    <col min="520" max="521" width="14.28515625" customWidth="1"/>
    <col min="522" max="522" width="10.85546875" bestFit="1" customWidth="1"/>
    <col min="770" max="770" width="20.7109375" customWidth="1"/>
    <col min="771" max="771" width="24.140625" customWidth="1"/>
    <col min="772" max="772" width="16.28515625" customWidth="1"/>
    <col min="773" max="773" width="19.5703125" customWidth="1"/>
    <col min="774" max="774" width="12.7109375" customWidth="1"/>
    <col min="775" max="775" width="4.7109375" customWidth="1"/>
    <col min="776" max="777" width="14.28515625" customWidth="1"/>
    <col min="778" max="778" width="10.85546875" bestFit="1" customWidth="1"/>
    <col min="1026" max="1026" width="20.7109375" customWidth="1"/>
    <col min="1027" max="1027" width="24.140625" customWidth="1"/>
    <col min="1028" max="1028" width="16.28515625" customWidth="1"/>
    <col min="1029" max="1029" width="19.5703125" customWidth="1"/>
    <col min="1030" max="1030" width="12.7109375" customWidth="1"/>
    <col min="1031" max="1031" width="4.7109375" customWidth="1"/>
    <col min="1032" max="1033" width="14.28515625" customWidth="1"/>
    <col min="1034" max="1034" width="10.85546875" bestFit="1" customWidth="1"/>
    <col min="1282" max="1282" width="20.7109375" customWidth="1"/>
    <col min="1283" max="1283" width="24.140625" customWidth="1"/>
    <col min="1284" max="1284" width="16.28515625" customWidth="1"/>
    <col min="1285" max="1285" width="19.5703125" customWidth="1"/>
    <col min="1286" max="1286" width="12.7109375" customWidth="1"/>
    <col min="1287" max="1287" width="4.7109375" customWidth="1"/>
    <col min="1288" max="1289" width="14.28515625" customWidth="1"/>
    <col min="1290" max="1290" width="10.85546875" bestFit="1" customWidth="1"/>
    <col min="1538" max="1538" width="20.7109375" customWidth="1"/>
    <col min="1539" max="1539" width="24.140625" customWidth="1"/>
    <col min="1540" max="1540" width="16.28515625" customWidth="1"/>
    <col min="1541" max="1541" width="19.5703125" customWidth="1"/>
    <col min="1542" max="1542" width="12.7109375" customWidth="1"/>
    <col min="1543" max="1543" width="4.7109375" customWidth="1"/>
    <col min="1544" max="1545" width="14.28515625" customWidth="1"/>
    <col min="1546" max="1546" width="10.85546875" bestFit="1" customWidth="1"/>
    <col min="1794" max="1794" width="20.7109375" customWidth="1"/>
    <col min="1795" max="1795" width="24.140625" customWidth="1"/>
    <col min="1796" max="1796" width="16.28515625" customWidth="1"/>
    <col min="1797" max="1797" width="19.5703125" customWidth="1"/>
    <col min="1798" max="1798" width="12.7109375" customWidth="1"/>
    <col min="1799" max="1799" width="4.7109375" customWidth="1"/>
    <col min="1800" max="1801" width="14.28515625" customWidth="1"/>
    <col min="1802" max="1802" width="10.85546875" bestFit="1" customWidth="1"/>
    <col min="2050" max="2050" width="20.7109375" customWidth="1"/>
    <col min="2051" max="2051" width="24.140625" customWidth="1"/>
    <col min="2052" max="2052" width="16.28515625" customWidth="1"/>
    <col min="2053" max="2053" width="19.5703125" customWidth="1"/>
    <col min="2054" max="2054" width="12.7109375" customWidth="1"/>
    <col min="2055" max="2055" width="4.7109375" customWidth="1"/>
    <col min="2056" max="2057" width="14.28515625" customWidth="1"/>
    <col min="2058" max="2058" width="10.85546875" bestFit="1" customWidth="1"/>
    <col min="2306" max="2306" width="20.7109375" customWidth="1"/>
    <col min="2307" max="2307" width="24.140625" customWidth="1"/>
    <col min="2308" max="2308" width="16.28515625" customWidth="1"/>
    <col min="2309" max="2309" width="19.5703125" customWidth="1"/>
    <col min="2310" max="2310" width="12.7109375" customWidth="1"/>
    <col min="2311" max="2311" width="4.7109375" customWidth="1"/>
    <col min="2312" max="2313" width="14.28515625" customWidth="1"/>
    <col min="2314" max="2314" width="10.85546875" bestFit="1" customWidth="1"/>
    <col min="2562" max="2562" width="20.7109375" customWidth="1"/>
    <col min="2563" max="2563" width="24.140625" customWidth="1"/>
    <col min="2564" max="2564" width="16.28515625" customWidth="1"/>
    <col min="2565" max="2565" width="19.5703125" customWidth="1"/>
    <col min="2566" max="2566" width="12.7109375" customWidth="1"/>
    <col min="2567" max="2567" width="4.7109375" customWidth="1"/>
    <col min="2568" max="2569" width="14.28515625" customWidth="1"/>
    <col min="2570" max="2570" width="10.85546875" bestFit="1" customWidth="1"/>
    <col min="2818" max="2818" width="20.7109375" customWidth="1"/>
    <col min="2819" max="2819" width="24.140625" customWidth="1"/>
    <col min="2820" max="2820" width="16.28515625" customWidth="1"/>
    <col min="2821" max="2821" width="19.5703125" customWidth="1"/>
    <col min="2822" max="2822" width="12.7109375" customWidth="1"/>
    <col min="2823" max="2823" width="4.7109375" customWidth="1"/>
    <col min="2824" max="2825" width="14.28515625" customWidth="1"/>
    <col min="2826" max="2826" width="10.85546875" bestFit="1" customWidth="1"/>
    <col min="3074" max="3074" width="20.7109375" customWidth="1"/>
    <col min="3075" max="3075" width="24.140625" customWidth="1"/>
    <col min="3076" max="3076" width="16.28515625" customWidth="1"/>
    <col min="3077" max="3077" width="19.5703125" customWidth="1"/>
    <col min="3078" max="3078" width="12.7109375" customWidth="1"/>
    <col min="3079" max="3079" width="4.7109375" customWidth="1"/>
    <col min="3080" max="3081" width="14.28515625" customWidth="1"/>
    <col min="3082" max="3082" width="10.85546875" bestFit="1" customWidth="1"/>
    <col min="3330" max="3330" width="20.7109375" customWidth="1"/>
    <col min="3331" max="3331" width="24.140625" customWidth="1"/>
    <col min="3332" max="3332" width="16.28515625" customWidth="1"/>
    <col min="3333" max="3333" width="19.5703125" customWidth="1"/>
    <col min="3334" max="3334" width="12.7109375" customWidth="1"/>
    <col min="3335" max="3335" width="4.7109375" customWidth="1"/>
    <col min="3336" max="3337" width="14.28515625" customWidth="1"/>
    <col min="3338" max="3338" width="10.85546875" bestFit="1" customWidth="1"/>
    <col min="3586" max="3586" width="20.7109375" customWidth="1"/>
    <col min="3587" max="3587" width="24.140625" customWidth="1"/>
    <col min="3588" max="3588" width="16.28515625" customWidth="1"/>
    <col min="3589" max="3589" width="19.5703125" customWidth="1"/>
    <col min="3590" max="3590" width="12.7109375" customWidth="1"/>
    <col min="3591" max="3591" width="4.7109375" customWidth="1"/>
    <col min="3592" max="3593" width="14.28515625" customWidth="1"/>
    <col min="3594" max="3594" width="10.85546875" bestFit="1" customWidth="1"/>
    <col min="3842" max="3842" width="20.7109375" customWidth="1"/>
    <col min="3843" max="3843" width="24.140625" customWidth="1"/>
    <col min="3844" max="3844" width="16.28515625" customWidth="1"/>
    <col min="3845" max="3845" width="19.5703125" customWidth="1"/>
    <col min="3846" max="3846" width="12.7109375" customWidth="1"/>
    <col min="3847" max="3847" width="4.7109375" customWidth="1"/>
    <col min="3848" max="3849" width="14.28515625" customWidth="1"/>
    <col min="3850" max="3850" width="10.85546875" bestFit="1" customWidth="1"/>
    <col min="4098" max="4098" width="20.7109375" customWidth="1"/>
    <col min="4099" max="4099" width="24.140625" customWidth="1"/>
    <col min="4100" max="4100" width="16.28515625" customWidth="1"/>
    <col min="4101" max="4101" width="19.5703125" customWidth="1"/>
    <col min="4102" max="4102" width="12.7109375" customWidth="1"/>
    <col min="4103" max="4103" width="4.7109375" customWidth="1"/>
    <col min="4104" max="4105" width="14.28515625" customWidth="1"/>
    <col min="4106" max="4106" width="10.85546875" bestFit="1" customWidth="1"/>
    <col min="4354" max="4354" width="20.7109375" customWidth="1"/>
    <col min="4355" max="4355" width="24.140625" customWidth="1"/>
    <col min="4356" max="4356" width="16.28515625" customWidth="1"/>
    <col min="4357" max="4357" width="19.5703125" customWidth="1"/>
    <col min="4358" max="4358" width="12.7109375" customWidth="1"/>
    <col min="4359" max="4359" width="4.7109375" customWidth="1"/>
    <col min="4360" max="4361" width="14.28515625" customWidth="1"/>
    <col min="4362" max="4362" width="10.85546875" bestFit="1" customWidth="1"/>
    <col min="4610" max="4610" width="20.7109375" customWidth="1"/>
    <col min="4611" max="4611" width="24.140625" customWidth="1"/>
    <col min="4612" max="4612" width="16.28515625" customWidth="1"/>
    <col min="4613" max="4613" width="19.5703125" customWidth="1"/>
    <col min="4614" max="4614" width="12.7109375" customWidth="1"/>
    <col min="4615" max="4615" width="4.7109375" customWidth="1"/>
    <col min="4616" max="4617" width="14.28515625" customWidth="1"/>
    <col min="4618" max="4618" width="10.85546875" bestFit="1" customWidth="1"/>
    <col min="4866" max="4866" width="20.7109375" customWidth="1"/>
    <col min="4867" max="4867" width="24.140625" customWidth="1"/>
    <col min="4868" max="4868" width="16.28515625" customWidth="1"/>
    <col min="4869" max="4869" width="19.5703125" customWidth="1"/>
    <col min="4870" max="4870" width="12.7109375" customWidth="1"/>
    <col min="4871" max="4871" width="4.7109375" customWidth="1"/>
    <col min="4872" max="4873" width="14.28515625" customWidth="1"/>
    <col min="4874" max="4874" width="10.85546875" bestFit="1" customWidth="1"/>
    <col min="5122" max="5122" width="20.7109375" customWidth="1"/>
    <col min="5123" max="5123" width="24.140625" customWidth="1"/>
    <col min="5124" max="5124" width="16.28515625" customWidth="1"/>
    <col min="5125" max="5125" width="19.5703125" customWidth="1"/>
    <col min="5126" max="5126" width="12.7109375" customWidth="1"/>
    <col min="5127" max="5127" width="4.7109375" customWidth="1"/>
    <col min="5128" max="5129" width="14.28515625" customWidth="1"/>
    <col min="5130" max="5130" width="10.85546875" bestFit="1" customWidth="1"/>
    <col min="5378" max="5378" width="20.7109375" customWidth="1"/>
    <col min="5379" max="5379" width="24.140625" customWidth="1"/>
    <col min="5380" max="5380" width="16.28515625" customWidth="1"/>
    <col min="5381" max="5381" width="19.5703125" customWidth="1"/>
    <col min="5382" max="5382" width="12.7109375" customWidth="1"/>
    <col min="5383" max="5383" width="4.7109375" customWidth="1"/>
    <col min="5384" max="5385" width="14.28515625" customWidth="1"/>
    <col min="5386" max="5386" width="10.85546875" bestFit="1" customWidth="1"/>
    <col min="5634" max="5634" width="20.7109375" customWidth="1"/>
    <col min="5635" max="5635" width="24.140625" customWidth="1"/>
    <col min="5636" max="5636" width="16.28515625" customWidth="1"/>
    <col min="5637" max="5637" width="19.5703125" customWidth="1"/>
    <col min="5638" max="5638" width="12.7109375" customWidth="1"/>
    <col min="5639" max="5639" width="4.7109375" customWidth="1"/>
    <col min="5640" max="5641" width="14.28515625" customWidth="1"/>
    <col min="5642" max="5642" width="10.85546875" bestFit="1" customWidth="1"/>
    <col min="5890" max="5890" width="20.7109375" customWidth="1"/>
    <col min="5891" max="5891" width="24.140625" customWidth="1"/>
    <col min="5892" max="5892" width="16.28515625" customWidth="1"/>
    <col min="5893" max="5893" width="19.5703125" customWidth="1"/>
    <col min="5894" max="5894" width="12.7109375" customWidth="1"/>
    <col min="5895" max="5895" width="4.7109375" customWidth="1"/>
    <col min="5896" max="5897" width="14.28515625" customWidth="1"/>
    <col min="5898" max="5898" width="10.85546875" bestFit="1" customWidth="1"/>
    <col min="6146" max="6146" width="20.7109375" customWidth="1"/>
    <col min="6147" max="6147" width="24.140625" customWidth="1"/>
    <col min="6148" max="6148" width="16.28515625" customWidth="1"/>
    <col min="6149" max="6149" width="19.5703125" customWidth="1"/>
    <col min="6150" max="6150" width="12.7109375" customWidth="1"/>
    <col min="6151" max="6151" width="4.7109375" customWidth="1"/>
    <col min="6152" max="6153" width="14.28515625" customWidth="1"/>
    <col min="6154" max="6154" width="10.85546875" bestFit="1" customWidth="1"/>
    <col min="6402" max="6402" width="20.7109375" customWidth="1"/>
    <col min="6403" max="6403" width="24.140625" customWidth="1"/>
    <col min="6404" max="6404" width="16.28515625" customWidth="1"/>
    <col min="6405" max="6405" width="19.5703125" customWidth="1"/>
    <col min="6406" max="6406" width="12.7109375" customWidth="1"/>
    <col min="6407" max="6407" width="4.7109375" customWidth="1"/>
    <col min="6408" max="6409" width="14.28515625" customWidth="1"/>
    <col min="6410" max="6410" width="10.85546875" bestFit="1" customWidth="1"/>
    <col min="6658" max="6658" width="20.7109375" customWidth="1"/>
    <col min="6659" max="6659" width="24.140625" customWidth="1"/>
    <col min="6660" max="6660" width="16.28515625" customWidth="1"/>
    <col min="6661" max="6661" width="19.5703125" customWidth="1"/>
    <col min="6662" max="6662" width="12.7109375" customWidth="1"/>
    <col min="6663" max="6663" width="4.7109375" customWidth="1"/>
    <col min="6664" max="6665" width="14.28515625" customWidth="1"/>
    <col min="6666" max="6666" width="10.85546875" bestFit="1" customWidth="1"/>
    <col min="6914" max="6914" width="20.7109375" customWidth="1"/>
    <col min="6915" max="6915" width="24.140625" customWidth="1"/>
    <col min="6916" max="6916" width="16.28515625" customWidth="1"/>
    <col min="6917" max="6917" width="19.5703125" customWidth="1"/>
    <col min="6918" max="6918" width="12.7109375" customWidth="1"/>
    <col min="6919" max="6919" width="4.7109375" customWidth="1"/>
    <col min="6920" max="6921" width="14.28515625" customWidth="1"/>
    <col min="6922" max="6922" width="10.85546875" bestFit="1" customWidth="1"/>
    <col min="7170" max="7170" width="20.7109375" customWidth="1"/>
    <col min="7171" max="7171" width="24.140625" customWidth="1"/>
    <col min="7172" max="7172" width="16.28515625" customWidth="1"/>
    <col min="7173" max="7173" width="19.5703125" customWidth="1"/>
    <col min="7174" max="7174" width="12.7109375" customWidth="1"/>
    <col min="7175" max="7175" width="4.7109375" customWidth="1"/>
    <col min="7176" max="7177" width="14.28515625" customWidth="1"/>
    <col min="7178" max="7178" width="10.85546875" bestFit="1" customWidth="1"/>
    <col min="7426" max="7426" width="20.7109375" customWidth="1"/>
    <col min="7427" max="7427" width="24.140625" customWidth="1"/>
    <col min="7428" max="7428" width="16.28515625" customWidth="1"/>
    <col min="7429" max="7429" width="19.5703125" customWidth="1"/>
    <col min="7430" max="7430" width="12.7109375" customWidth="1"/>
    <col min="7431" max="7431" width="4.7109375" customWidth="1"/>
    <col min="7432" max="7433" width="14.28515625" customWidth="1"/>
    <col min="7434" max="7434" width="10.85546875" bestFit="1" customWidth="1"/>
    <col min="7682" max="7682" width="20.7109375" customWidth="1"/>
    <col min="7683" max="7683" width="24.140625" customWidth="1"/>
    <col min="7684" max="7684" width="16.28515625" customWidth="1"/>
    <col min="7685" max="7685" width="19.5703125" customWidth="1"/>
    <col min="7686" max="7686" width="12.7109375" customWidth="1"/>
    <col min="7687" max="7687" width="4.7109375" customWidth="1"/>
    <col min="7688" max="7689" width="14.28515625" customWidth="1"/>
    <col min="7690" max="7690" width="10.85546875" bestFit="1" customWidth="1"/>
    <col min="7938" max="7938" width="20.7109375" customWidth="1"/>
    <col min="7939" max="7939" width="24.140625" customWidth="1"/>
    <col min="7940" max="7940" width="16.28515625" customWidth="1"/>
    <col min="7941" max="7941" width="19.5703125" customWidth="1"/>
    <col min="7942" max="7942" width="12.7109375" customWidth="1"/>
    <col min="7943" max="7943" width="4.7109375" customWidth="1"/>
    <col min="7944" max="7945" width="14.28515625" customWidth="1"/>
    <col min="7946" max="7946" width="10.85546875" bestFit="1" customWidth="1"/>
    <col min="8194" max="8194" width="20.7109375" customWidth="1"/>
    <col min="8195" max="8195" width="24.140625" customWidth="1"/>
    <col min="8196" max="8196" width="16.28515625" customWidth="1"/>
    <col min="8197" max="8197" width="19.5703125" customWidth="1"/>
    <col min="8198" max="8198" width="12.7109375" customWidth="1"/>
    <col min="8199" max="8199" width="4.7109375" customWidth="1"/>
    <col min="8200" max="8201" width="14.28515625" customWidth="1"/>
    <col min="8202" max="8202" width="10.85546875" bestFit="1" customWidth="1"/>
    <col min="8450" max="8450" width="20.7109375" customWidth="1"/>
    <col min="8451" max="8451" width="24.140625" customWidth="1"/>
    <col min="8452" max="8452" width="16.28515625" customWidth="1"/>
    <col min="8453" max="8453" width="19.5703125" customWidth="1"/>
    <col min="8454" max="8454" width="12.7109375" customWidth="1"/>
    <col min="8455" max="8455" width="4.7109375" customWidth="1"/>
    <col min="8456" max="8457" width="14.28515625" customWidth="1"/>
    <col min="8458" max="8458" width="10.85546875" bestFit="1" customWidth="1"/>
    <col min="8706" max="8706" width="20.7109375" customWidth="1"/>
    <col min="8707" max="8707" width="24.140625" customWidth="1"/>
    <col min="8708" max="8708" width="16.28515625" customWidth="1"/>
    <col min="8709" max="8709" width="19.5703125" customWidth="1"/>
    <col min="8710" max="8710" width="12.7109375" customWidth="1"/>
    <col min="8711" max="8711" width="4.7109375" customWidth="1"/>
    <col min="8712" max="8713" width="14.28515625" customWidth="1"/>
    <col min="8714" max="8714" width="10.85546875" bestFit="1" customWidth="1"/>
    <col min="8962" max="8962" width="20.7109375" customWidth="1"/>
    <col min="8963" max="8963" width="24.140625" customWidth="1"/>
    <col min="8964" max="8964" width="16.28515625" customWidth="1"/>
    <col min="8965" max="8965" width="19.5703125" customWidth="1"/>
    <col min="8966" max="8966" width="12.7109375" customWidth="1"/>
    <col min="8967" max="8967" width="4.7109375" customWidth="1"/>
    <col min="8968" max="8969" width="14.28515625" customWidth="1"/>
    <col min="8970" max="8970" width="10.85546875" bestFit="1" customWidth="1"/>
    <col min="9218" max="9218" width="20.7109375" customWidth="1"/>
    <col min="9219" max="9219" width="24.140625" customWidth="1"/>
    <col min="9220" max="9220" width="16.28515625" customWidth="1"/>
    <col min="9221" max="9221" width="19.5703125" customWidth="1"/>
    <col min="9222" max="9222" width="12.7109375" customWidth="1"/>
    <col min="9223" max="9223" width="4.7109375" customWidth="1"/>
    <col min="9224" max="9225" width="14.28515625" customWidth="1"/>
    <col min="9226" max="9226" width="10.85546875" bestFit="1" customWidth="1"/>
    <col min="9474" max="9474" width="20.7109375" customWidth="1"/>
    <col min="9475" max="9475" width="24.140625" customWidth="1"/>
    <col min="9476" max="9476" width="16.28515625" customWidth="1"/>
    <col min="9477" max="9477" width="19.5703125" customWidth="1"/>
    <col min="9478" max="9478" width="12.7109375" customWidth="1"/>
    <col min="9479" max="9479" width="4.7109375" customWidth="1"/>
    <col min="9480" max="9481" width="14.28515625" customWidth="1"/>
    <col min="9482" max="9482" width="10.85546875" bestFit="1" customWidth="1"/>
    <col min="9730" max="9730" width="20.7109375" customWidth="1"/>
    <col min="9731" max="9731" width="24.140625" customWidth="1"/>
    <col min="9732" max="9732" width="16.28515625" customWidth="1"/>
    <col min="9733" max="9733" width="19.5703125" customWidth="1"/>
    <col min="9734" max="9734" width="12.7109375" customWidth="1"/>
    <col min="9735" max="9735" width="4.7109375" customWidth="1"/>
    <col min="9736" max="9737" width="14.28515625" customWidth="1"/>
    <col min="9738" max="9738" width="10.85546875" bestFit="1" customWidth="1"/>
    <col min="9986" max="9986" width="20.7109375" customWidth="1"/>
    <col min="9987" max="9987" width="24.140625" customWidth="1"/>
    <col min="9988" max="9988" width="16.28515625" customWidth="1"/>
    <col min="9989" max="9989" width="19.5703125" customWidth="1"/>
    <col min="9990" max="9990" width="12.7109375" customWidth="1"/>
    <col min="9991" max="9991" width="4.7109375" customWidth="1"/>
    <col min="9992" max="9993" width="14.28515625" customWidth="1"/>
    <col min="9994" max="9994" width="10.85546875" bestFit="1" customWidth="1"/>
    <col min="10242" max="10242" width="20.7109375" customWidth="1"/>
    <col min="10243" max="10243" width="24.140625" customWidth="1"/>
    <col min="10244" max="10244" width="16.28515625" customWidth="1"/>
    <col min="10245" max="10245" width="19.5703125" customWidth="1"/>
    <col min="10246" max="10246" width="12.7109375" customWidth="1"/>
    <col min="10247" max="10247" width="4.7109375" customWidth="1"/>
    <col min="10248" max="10249" width="14.28515625" customWidth="1"/>
    <col min="10250" max="10250" width="10.85546875" bestFit="1" customWidth="1"/>
    <col min="10498" max="10498" width="20.7109375" customWidth="1"/>
    <col min="10499" max="10499" width="24.140625" customWidth="1"/>
    <col min="10500" max="10500" width="16.28515625" customWidth="1"/>
    <col min="10501" max="10501" width="19.5703125" customWidth="1"/>
    <col min="10502" max="10502" width="12.7109375" customWidth="1"/>
    <col min="10503" max="10503" width="4.7109375" customWidth="1"/>
    <col min="10504" max="10505" width="14.28515625" customWidth="1"/>
    <col min="10506" max="10506" width="10.85546875" bestFit="1" customWidth="1"/>
    <col min="10754" max="10754" width="20.7109375" customWidth="1"/>
    <col min="10755" max="10755" width="24.140625" customWidth="1"/>
    <col min="10756" max="10756" width="16.28515625" customWidth="1"/>
    <col min="10757" max="10757" width="19.5703125" customWidth="1"/>
    <col min="10758" max="10758" width="12.7109375" customWidth="1"/>
    <col min="10759" max="10759" width="4.7109375" customWidth="1"/>
    <col min="10760" max="10761" width="14.28515625" customWidth="1"/>
    <col min="10762" max="10762" width="10.85546875" bestFit="1" customWidth="1"/>
    <col min="11010" max="11010" width="20.7109375" customWidth="1"/>
    <col min="11011" max="11011" width="24.140625" customWidth="1"/>
    <col min="11012" max="11012" width="16.28515625" customWidth="1"/>
    <col min="11013" max="11013" width="19.5703125" customWidth="1"/>
    <col min="11014" max="11014" width="12.7109375" customWidth="1"/>
    <col min="11015" max="11015" width="4.7109375" customWidth="1"/>
    <col min="11016" max="11017" width="14.28515625" customWidth="1"/>
    <col min="11018" max="11018" width="10.85546875" bestFit="1" customWidth="1"/>
    <col min="11266" max="11266" width="20.7109375" customWidth="1"/>
    <col min="11267" max="11267" width="24.140625" customWidth="1"/>
    <col min="11268" max="11268" width="16.28515625" customWidth="1"/>
    <col min="11269" max="11269" width="19.5703125" customWidth="1"/>
    <col min="11270" max="11270" width="12.7109375" customWidth="1"/>
    <col min="11271" max="11271" width="4.7109375" customWidth="1"/>
    <col min="11272" max="11273" width="14.28515625" customWidth="1"/>
    <col min="11274" max="11274" width="10.85546875" bestFit="1" customWidth="1"/>
    <col min="11522" max="11522" width="20.7109375" customWidth="1"/>
    <col min="11523" max="11523" width="24.140625" customWidth="1"/>
    <col min="11524" max="11524" width="16.28515625" customWidth="1"/>
    <col min="11525" max="11525" width="19.5703125" customWidth="1"/>
    <col min="11526" max="11526" width="12.7109375" customWidth="1"/>
    <col min="11527" max="11527" width="4.7109375" customWidth="1"/>
    <col min="11528" max="11529" width="14.28515625" customWidth="1"/>
    <col min="11530" max="11530" width="10.85546875" bestFit="1" customWidth="1"/>
    <col min="11778" max="11778" width="20.7109375" customWidth="1"/>
    <col min="11779" max="11779" width="24.140625" customWidth="1"/>
    <col min="11780" max="11780" width="16.28515625" customWidth="1"/>
    <col min="11781" max="11781" width="19.5703125" customWidth="1"/>
    <col min="11782" max="11782" width="12.7109375" customWidth="1"/>
    <col min="11783" max="11783" width="4.7109375" customWidth="1"/>
    <col min="11784" max="11785" width="14.28515625" customWidth="1"/>
    <col min="11786" max="11786" width="10.85546875" bestFit="1" customWidth="1"/>
    <col min="12034" max="12034" width="20.7109375" customWidth="1"/>
    <col min="12035" max="12035" width="24.140625" customWidth="1"/>
    <col min="12036" max="12036" width="16.28515625" customWidth="1"/>
    <col min="12037" max="12037" width="19.5703125" customWidth="1"/>
    <col min="12038" max="12038" width="12.7109375" customWidth="1"/>
    <col min="12039" max="12039" width="4.7109375" customWidth="1"/>
    <col min="12040" max="12041" width="14.28515625" customWidth="1"/>
    <col min="12042" max="12042" width="10.85546875" bestFit="1" customWidth="1"/>
    <col min="12290" max="12290" width="20.7109375" customWidth="1"/>
    <col min="12291" max="12291" width="24.140625" customWidth="1"/>
    <col min="12292" max="12292" width="16.28515625" customWidth="1"/>
    <col min="12293" max="12293" width="19.5703125" customWidth="1"/>
    <col min="12294" max="12294" width="12.7109375" customWidth="1"/>
    <col min="12295" max="12295" width="4.7109375" customWidth="1"/>
    <col min="12296" max="12297" width="14.28515625" customWidth="1"/>
    <col min="12298" max="12298" width="10.85546875" bestFit="1" customWidth="1"/>
    <col min="12546" max="12546" width="20.7109375" customWidth="1"/>
    <col min="12547" max="12547" width="24.140625" customWidth="1"/>
    <col min="12548" max="12548" width="16.28515625" customWidth="1"/>
    <col min="12549" max="12549" width="19.5703125" customWidth="1"/>
    <col min="12550" max="12550" width="12.7109375" customWidth="1"/>
    <col min="12551" max="12551" width="4.7109375" customWidth="1"/>
    <col min="12552" max="12553" width="14.28515625" customWidth="1"/>
    <col min="12554" max="12554" width="10.85546875" bestFit="1" customWidth="1"/>
    <col min="12802" max="12802" width="20.7109375" customWidth="1"/>
    <col min="12803" max="12803" width="24.140625" customWidth="1"/>
    <col min="12804" max="12804" width="16.28515625" customWidth="1"/>
    <col min="12805" max="12805" width="19.5703125" customWidth="1"/>
    <col min="12806" max="12806" width="12.7109375" customWidth="1"/>
    <col min="12807" max="12807" width="4.7109375" customWidth="1"/>
    <col min="12808" max="12809" width="14.28515625" customWidth="1"/>
    <col min="12810" max="12810" width="10.85546875" bestFit="1" customWidth="1"/>
    <col min="13058" max="13058" width="20.7109375" customWidth="1"/>
    <col min="13059" max="13059" width="24.140625" customWidth="1"/>
    <col min="13060" max="13060" width="16.28515625" customWidth="1"/>
    <col min="13061" max="13061" width="19.5703125" customWidth="1"/>
    <col min="13062" max="13062" width="12.7109375" customWidth="1"/>
    <col min="13063" max="13063" width="4.7109375" customWidth="1"/>
    <col min="13064" max="13065" width="14.28515625" customWidth="1"/>
    <col min="13066" max="13066" width="10.85546875" bestFit="1" customWidth="1"/>
    <col min="13314" max="13314" width="20.7109375" customWidth="1"/>
    <col min="13315" max="13315" width="24.140625" customWidth="1"/>
    <col min="13316" max="13316" width="16.28515625" customWidth="1"/>
    <col min="13317" max="13317" width="19.5703125" customWidth="1"/>
    <col min="13318" max="13318" width="12.7109375" customWidth="1"/>
    <col min="13319" max="13319" width="4.7109375" customWidth="1"/>
    <col min="13320" max="13321" width="14.28515625" customWidth="1"/>
    <col min="13322" max="13322" width="10.85546875" bestFit="1" customWidth="1"/>
    <col min="13570" max="13570" width="20.7109375" customWidth="1"/>
    <col min="13571" max="13571" width="24.140625" customWidth="1"/>
    <col min="13572" max="13572" width="16.28515625" customWidth="1"/>
    <col min="13573" max="13573" width="19.5703125" customWidth="1"/>
    <col min="13574" max="13574" width="12.7109375" customWidth="1"/>
    <col min="13575" max="13575" width="4.7109375" customWidth="1"/>
    <col min="13576" max="13577" width="14.28515625" customWidth="1"/>
    <col min="13578" max="13578" width="10.85546875" bestFit="1" customWidth="1"/>
    <col min="13826" max="13826" width="20.7109375" customWidth="1"/>
    <col min="13827" max="13827" width="24.140625" customWidth="1"/>
    <col min="13828" max="13828" width="16.28515625" customWidth="1"/>
    <col min="13829" max="13829" width="19.5703125" customWidth="1"/>
    <col min="13830" max="13830" width="12.7109375" customWidth="1"/>
    <col min="13831" max="13831" width="4.7109375" customWidth="1"/>
    <col min="13832" max="13833" width="14.28515625" customWidth="1"/>
    <col min="13834" max="13834" width="10.85546875" bestFit="1" customWidth="1"/>
    <col min="14082" max="14082" width="20.7109375" customWidth="1"/>
    <col min="14083" max="14083" width="24.140625" customWidth="1"/>
    <col min="14084" max="14084" width="16.28515625" customWidth="1"/>
    <col min="14085" max="14085" width="19.5703125" customWidth="1"/>
    <col min="14086" max="14086" width="12.7109375" customWidth="1"/>
    <col min="14087" max="14087" width="4.7109375" customWidth="1"/>
    <col min="14088" max="14089" width="14.28515625" customWidth="1"/>
    <col min="14090" max="14090" width="10.85546875" bestFit="1" customWidth="1"/>
    <col min="14338" max="14338" width="20.7109375" customWidth="1"/>
    <col min="14339" max="14339" width="24.140625" customWidth="1"/>
    <col min="14340" max="14340" width="16.28515625" customWidth="1"/>
    <col min="14341" max="14341" width="19.5703125" customWidth="1"/>
    <col min="14342" max="14342" width="12.7109375" customWidth="1"/>
    <col min="14343" max="14343" width="4.7109375" customWidth="1"/>
    <col min="14344" max="14345" width="14.28515625" customWidth="1"/>
    <col min="14346" max="14346" width="10.85546875" bestFit="1" customWidth="1"/>
    <col min="14594" max="14594" width="20.7109375" customWidth="1"/>
    <col min="14595" max="14595" width="24.140625" customWidth="1"/>
    <col min="14596" max="14596" width="16.28515625" customWidth="1"/>
    <col min="14597" max="14597" width="19.5703125" customWidth="1"/>
    <col min="14598" max="14598" width="12.7109375" customWidth="1"/>
    <col min="14599" max="14599" width="4.7109375" customWidth="1"/>
    <col min="14600" max="14601" width="14.28515625" customWidth="1"/>
    <col min="14602" max="14602" width="10.85546875" bestFit="1" customWidth="1"/>
    <col min="14850" max="14850" width="20.7109375" customWidth="1"/>
    <col min="14851" max="14851" width="24.140625" customWidth="1"/>
    <col min="14852" max="14852" width="16.28515625" customWidth="1"/>
    <col min="14853" max="14853" width="19.5703125" customWidth="1"/>
    <col min="14854" max="14854" width="12.7109375" customWidth="1"/>
    <col min="14855" max="14855" width="4.7109375" customWidth="1"/>
    <col min="14856" max="14857" width="14.28515625" customWidth="1"/>
    <col min="14858" max="14858" width="10.85546875" bestFit="1" customWidth="1"/>
    <col min="15106" max="15106" width="20.7109375" customWidth="1"/>
    <col min="15107" max="15107" width="24.140625" customWidth="1"/>
    <col min="15108" max="15108" width="16.28515625" customWidth="1"/>
    <col min="15109" max="15109" width="19.5703125" customWidth="1"/>
    <col min="15110" max="15110" width="12.7109375" customWidth="1"/>
    <col min="15111" max="15111" width="4.7109375" customWidth="1"/>
    <col min="15112" max="15113" width="14.28515625" customWidth="1"/>
    <col min="15114" max="15114" width="10.85546875" bestFit="1" customWidth="1"/>
    <col min="15362" max="15362" width="20.7109375" customWidth="1"/>
    <col min="15363" max="15363" width="24.140625" customWidth="1"/>
    <col min="15364" max="15364" width="16.28515625" customWidth="1"/>
    <col min="15365" max="15365" width="19.5703125" customWidth="1"/>
    <col min="15366" max="15366" width="12.7109375" customWidth="1"/>
    <col min="15367" max="15367" width="4.7109375" customWidth="1"/>
    <col min="15368" max="15369" width="14.28515625" customWidth="1"/>
    <col min="15370" max="15370" width="10.85546875" bestFit="1" customWidth="1"/>
    <col min="15618" max="15618" width="20.7109375" customWidth="1"/>
    <col min="15619" max="15619" width="24.140625" customWidth="1"/>
    <col min="15620" max="15620" width="16.28515625" customWidth="1"/>
    <col min="15621" max="15621" width="19.5703125" customWidth="1"/>
    <col min="15622" max="15622" width="12.7109375" customWidth="1"/>
    <col min="15623" max="15623" width="4.7109375" customWidth="1"/>
    <col min="15624" max="15625" width="14.28515625" customWidth="1"/>
    <col min="15626" max="15626" width="10.85546875" bestFit="1" customWidth="1"/>
    <col min="15874" max="15874" width="20.7109375" customWidth="1"/>
    <col min="15875" max="15875" width="24.140625" customWidth="1"/>
    <col min="15876" max="15876" width="16.28515625" customWidth="1"/>
    <col min="15877" max="15877" width="19.5703125" customWidth="1"/>
    <col min="15878" max="15878" width="12.7109375" customWidth="1"/>
    <col min="15879" max="15879" width="4.7109375" customWidth="1"/>
    <col min="15880" max="15881" width="14.28515625" customWidth="1"/>
    <col min="15882" max="15882" width="10.85546875" bestFit="1" customWidth="1"/>
    <col min="16130" max="16130" width="20.7109375" customWidth="1"/>
    <col min="16131" max="16131" width="24.140625" customWidth="1"/>
    <col min="16132" max="16132" width="16.28515625" customWidth="1"/>
    <col min="16133" max="16133" width="19.5703125" customWidth="1"/>
    <col min="16134" max="16134" width="12.7109375" customWidth="1"/>
    <col min="16135" max="16135" width="4.7109375" customWidth="1"/>
    <col min="16136" max="16137" width="14.28515625" customWidth="1"/>
    <col min="16138" max="16138" width="10.85546875" bestFit="1" customWidth="1"/>
  </cols>
  <sheetData>
    <row r="1" spans="1:7" ht="15.75" x14ac:dyDescent="0.2">
      <c r="D1" s="40"/>
      <c r="G1" s="41" t="s">
        <v>48</v>
      </c>
    </row>
    <row r="2" spans="1:7" ht="16.5" customHeight="1" x14ac:dyDescent="0.2">
      <c r="A2" s="30" t="s">
        <v>0</v>
      </c>
      <c r="B2" s="30"/>
      <c r="D2" s="40"/>
      <c r="E2" s="40"/>
      <c r="G2" s="41" t="s">
        <v>49</v>
      </c>
    </row>
    <row r="3" spans="1:7" ht="16.5" customHeight="1" x14ac:dyDescent="0.2">
      <c r="A3" s="30" t="s">
        <v>1</v>
      </c>
      <c r="B3" s="30"/>
      <c r="D3" s="40"/>
      <c r="E3" s="40"/>
      <c r="G3" s="41" t="s">
        <v>50</v>
      </c>
    </row>
    <row r="4" spans="1:7" ht="16.5" customHeight="1" x14ac:dyDescent="0.2">
      <c r="A4" s="30" t="s">
        <v>2</v>
      </c>
      <c r="B4" s="30"/>
    </row>
    <row r="5" spans="1:7" ht="16.5" customHeight="1" x14ac:dyDescent="0.2">
      <c r="A5" s="11"/>
      <c r="B5" s="3"/>
      <c r="E5" s="23"/>
    </row>
    <row r="6" spans="1:7" x14ac:dyDescent="0.2">
      <c r="A6" s="12" t="s">
        <v>45</v>
      </c>
    </row>
    <row r="7" spans="1:7" ht="30" customHeight="1" x14ac:dyDescent="0.2">
      <c r="A7" s="29" t="s">
        <v>3</v>
      </c>
      <c r="B7" s="31" t="s">
        <v>43</v>
      </c>
      <c r="C7" s="32"/>
      <c r="D7" s="32"/>
      <c r="E7" s="32"/>
      <c r="F7" s="32"/>
      <c r="G7" s="32"/>
    </row>
    <row r="8" spans="1:7" ht="23.85" customHeight="1" x14ac:dyDescent="0.2">
      <c r="A8" s="29"/>
      <c r="B8" s="33" t="s">
        <v>44</v>
      </c>
      <c r="C8" s="34"/>
      <c r="D8" s="34"/>
      <c r="E8" s="34"/>
      <c r="F8" s="34"/>
      <c r="G8" s="34"/>
    </row>
    <row r="9" spans="1:7" x14ac:dyDescent="0.2">
      <c r="A9" s="29"/>
      <c r="B9" s="4" t="s">
        <v>4</v>
      </c>
      <c r="C9" s="36"/>
      <c r="D9" s="5" t="s">
        <v>46</v>
      </c>
      <c r="E9" s="4" t="s">
        <v>4</v>
      </c>
      <c r="F9" s="36"/>
      <c r="G9" s="72" t="s">
        <v>47</v>
      </c>
    </row>
    <row r="10" spans="1:7" x14ac:dyDescent="0.2">
      <c r="A10" s="7" t="s">
        <v>5</v>
      </c>
      <c r="B10" s="6"/>
      <c r="C10" s="16">
        <f>SUM(C11:C14)</f>
        <v>2.59</v>
      </c>
      <c r="D10" s="16">
        <f>SUM(D11:D14)</f>
        <v>98803.32</v>
      </c>
      <c r="E10" s="58"/>
      <c r="F10" s="62">
        <f>SUM(F11:F14)</f>
        <v>2.59</v>
      </c>
      <c r="G10" s="49">
        <f>SUM(G11:G14)</f>
        <v>94784.675999999992</v>
      </c>
    </row>
    <row r="11" spans="1:7" ht="29.25" customHeight="1" x14ac:dyDescent="0.2">
      <c r="A11" s="63" t="s">
        <v>6</v>
      </c>
      <c r="B11" s="64" t="s">
        <v>51</v>
      </c>
      <c r="C11" s="65">
        <v>0.66</v>
      </c>
      <c r="D11" s="14">
        <f>$C$11*12*D40</f>
        <v>25177.68</v>
      </c>
      <c r="E11" s="70" t="s">
        <v>51</v>
      </c>
      <c r="F11" s="65">
        <v>0.66</v>
      </c>
      <c r="G11" s="14">
        <f>F11*12*G40</f>
        <v>24153.624</v>
      </c>
    </row>
    <row r="12" spans="1:7" x14ac:dyDescent="0.2">
      <c r="A12" s="63" t="s">
        <v>7</v>
      </c>
      <c r="B12" s="64" t="s">
        <v>52</v>
      </c>
      <c r="C12" s="65">
        <v>1.82</v>
      </c>
      <c r="D12" s="14">
        <f>$C$12*12*D40</f>
        <v>69429.36</v>
      </c>
      <c r="E12" s="70" t="s">
        <v>52</v>
      </c>
      <c r="F12" s="65">
        <v>1.82</v>
      </c>
      <c r="G12" s="14">
        <f>F12*12*G40</f>
        <v>66605.447999999989</v>
      </c>
    </row>
    <row r="13" spans="1:7" x14ac:dyDescent="0.2">
      <c r="A13" s="63" t="s">
        <v>36</v>
      </c>
      <c r="B13" s="64" t="s">
        <v>53</v>
      </c>
      <c r="C13" s="65">
        <v>0.04</v>
      </c>
      <c r="D13" s="14">
        <f>$C$13*12*D40</f>
        <v>1525.9199999999998</v>
      </c>
      <c r="E13" s="70" t="s">
        <v>53</v>
      </c>
      <c r="F13" s="65">
        <v>0.04</v>
      </c>
      <c r="G13" s="14">
        <f>F13*12*G40</f>
        <v>1463.8559999999998</v>
      </c>
    </row>
    <row r="14" spans="1:7" x14ac:dyDescent="0.2">
      <c r="A14" s="63" t="s">
        <v>37</v>
      </c>
      <c r="B14" s="64" t="s">
        <v>53</v>
      </c>
      <c r="C14" s="65">
        <v>7.0000000000000007E-2</v>
      </c>
      <c r="D14" s="14">
        <f>$C$14*12*D40</f>
        <v>2670.36</v>
      </c>
      <c r="E14" s="70" t="s">
        <v>53</v>
      </c>
      <c r="F14" s="65">
        <v>7.0000000000000007E-2</v>
      </c>
      <c r="G14" s="14">
        <f>F14*12*G40</f>
        <v>2561.748</v>
      </c>
    </row>
    <row r="15" spans="1:7" ht="36.75" customHeight="1" x14ac:dyDescent="0.2">
      <c r="A15" s="60" t="s">
        <v>8</v>
      </c>
      <c r="B15" s="66"/>
      <c r="C15" s="62">
        <f>SUM(C16:C24)</f>
        <v>3.3600000000000003</v>
      </c>
      <c r="D15" s="18">
        <f>SUM(D16:D24)</f>
        <v>128177.28</v>
      </c>
      <c r="E15" s="70"/>
      <c r="F15" s="62">
        <f>SUM(F16:F24)</f>
        <v>3.3600000000000003</v>
      </c>
      <c r="G15" s="49">
        <f>SUM(G16:G24)</f>
        <v>122963.90400000001</v>
      </c>
    </row>
    <row r="16" spans="1:7" x14ac:dyDescent="0.2">
      <c r="A16" s="63" t="s">
        <v>9</v>
      </c>
      <c r="B16" s="64" t="s">
        <v>11</v>
      </c>
      <c r="C16" s="65">
        <v>0.03</v>
      </c>
      <c r="D16" s="14">
        <f>$C$16*12*D40</f>
        <v>1144.44</v>
      </c>
      <c r="E16" s="70" t="s">
        <v>11</v>
      </c>
      <c r="F16" s="65">
        <v>0.03</v>
      </c>
      <c r="G16" s="14">
        <f>F16*12*G40</f>
        <v>1097.8919999999998</v>
      </c>
    </row>
    <row r="17" spans="1:154" x14ac:dyDescent="0.2">
      <c r="A17" s="63" t="s">
        <v>10</v>
      </c>
      <c r="B17" s="64" t="s">
        <v>11</v>
      </c>
      <c r="C17" s="65">
        <v>0</v>
      </c>
      <c r="D17" s="14">
        <f>$C$17*12*D40</f>
        <v>0</v>
      </c>
      <c r="E17" s="70" t="s">
        <v>11</v>
      </c>
      <c r="F17" s="65">
        <v>0</v>
      </c>
      <c r="G17" s="14">
        <f>F17*12*G40</f>
        <v>0</v>
      </c>
    </row>
    <row r="18" spans="1:154" x14ac:dyDescent="0.2">
      <c r="A18" s="63" t="s">
        <v>41</v>
      </c>
      <c r="B18" s="64" t="s">
        <v>12</v>
      </c>
      <c r="C18" s="65">
        <v>0.42</v>
      </c>
      <c r="D18" s="14">
        <f>$C$18*12*D40</f>
        <v>16022.16</v>
      </c>
      <c r="E18" s="70" t="s">
        <v>12</v>
      </c>
      <c r="F18" s="65">
        <v>0.42</v>
      </c>
      <c r="G18" s="14">
        <f>F18*12*G40</f>
        <v>15370.487999999999</v>
      </c>
    </row>
    <row r="19" spans="1:154" x14ac:dyDescent="0.2">
      <c r="A19" s="63" t="s">
        <v>38</v>
      </c>
      <c r="B19" s="64" t="s">
        <v>13</v>
      </c>
      <c r="C19" s="65">
        <v>0.17</v>
      </c>
      <c r="D19" s="14">
        <f>$C$19*12*D40</f>
        <v>6485.16</v>
      </c>
      <c r="E19" s="70" t="s">
        <v>13</v>
      </c>
      <c r="F19" s="65">
        <v>0.17</v>
      </c>
      <c r="G19" s="14">
        <f>F19*12*G40</f>
        <v>6221.3879999999999</v>
      </c>
    </row>
    <row r="20" spans="1:154" ht="33.75" customHeight="1" x14ac:dyDescent="0.2">
      <c r="A20" s="63" t="s">
        <v>14</v>
      </c>
      <c r="B20" s="64" t="s">
        <v>11</v>
      </c>
      <c r="C20" s="65">
        <v>0.11</v>
      </c>
      <c r="D20" s="14">
        <f>$C$20*12*D40</f>
        <v>4196.28</v>
      </c>
      <c r="E20" s="70" t="s">
        <v>11</v>
      </c>
      <c r="F20" s="65">
        <v>0.11</v>
      </c>
      <c r="G20" s="14">
        <f>F20*12*G40</f>
        <v>4025.6039999999998</v>
      </c>
    </row>
    <row r="21" spans="1:154" x14ac:dyDescent="0.2">
      <c r="A21" s="63" t="s">
        <v>40</v>
      </c>
      <c r="B21" s="64" t="s">
        <v>13</v>
      </c>
      <c r="C21" s="65">
        <v>0</v>
      </c>
      <c r="D21" s="14">
        <f>$C$21*12*D40</f>
        <v>0</v>
      </c>
      <c r="E21" s="70" t="s">
        <v>13</v>
      </c>
      <c r="F21" s="65">
        <v>0</v>
      </c>
      <c r="G21" s="14">
        <f>F21*12*G40</f>
        <v>0</v>
      </c>
    </row>
    <row r="22" spans="1:154" ht="36.75" customHeight="1" x14ac:dyDescent="0.2">
      <c r="A22" s="63" t="s">
        <v>39</v>
      </c>
      <c r="B22" s="67" t="s">
        <v>15</v>
      </c>
      <c r="C22" s="65">
        <v>0.18</v>
      </c>
      <c r="D22" s="14">
        <f>$C$22*12*D40</f>
        <v>6866.64</v>
      </c>
      <c r="E22" s="71" t="s">
        <v>15</v>
      </c>
      <c r="F22" s="65">
        <v>0.18</v>
      </c>
      <c r="G22" s="14">
        <f>F22*12*G40</f>
        <v>6587.3519999999999</v>
      </c>
    </row>
    <row r="23" spans="1:154" s="8" customFormat="1" x14ac:dyDescent="0.2">
      <c r="A23" s="63" t="s">
        <v>54</v>
      </c>
      <c r="B23" s="64" t="s">
        <v>29</v>
      </c>
      <c r="C23" s="65">
        <v>0</v>
      </c>
      <c r="D23" s="14">
        <f>$C$23*12*D40</f>
        <v>0</v>
      </c>
      <c r="E23" s="70" t="s">
        <v>29</v>
      </c>
      <c r="F23" s="65">
        <v>0</v>
      </c>
      <c r="G23" s="14">
        <f>F23*12*G40</f>
        <v>0</v>
      </c>
      <c r="H23" s="35"/>
      <c r="I23" s="24"/>
      <c r="J23" s="2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</row>
    <row r="24" spans="1:154" ht="26.25" customHeight="1" x14ac:dyDescent="0.2">
      <c r="A24" s="63" t="s">
        <v>42</v>
      </c>
      <c r="B24" s="64" t="s">
        <v>12</v>
      </c>
      <c r="C24" s="65">
        <v>2.4500000000000002</v>
      </c>
      <c r="D24" s="15">
        <f>C24*12*D40</f>
        <v>93462.6</v>
      </c>
      <c r="E24" s="70" t="s">
        <v>12</v>
      </c>
      <c r="F24" s="65">
        <v>2.4500000000000002</v>
      </c>
      <c r="G24" s="43">
        <f>F24*12*G40</f>
        <v>89661.180000000008</v>
      </c>
    </row>
    <row r="25" spans="1:154" ht="22.5" customHeight="1" x14ac:dyDescent="0.2">
      <c r="A25" s="60" t="s">
        <v>16</v>
      </c>
      <c r="B25" s="66"/>
      <c r="C25" s="62">
        <f>SUM(C26:C29)</f>
        <v>2.81</v>
      </c>
      <c r="D25" s="18">
        <f>SUM(D26:D29)</f>
        <v>107195.88</v>
      </c>
      <c r="E25" s="70"/>
      <c r="F25" s="62">
        <f>SUM(F26:F29)</f>
        <v>2.81</v>
      </c>
      <c r="G25" s="49">
        <f>SUM(G26:G29)</f>
        <v>102835.88400000001</v>
      </c>
    </row>
    <row r="26" spans="1:154" ht="45.75" customHeight="1" x14ac:dyDescent="0.2">
      <c r="A26" s="63" t="s">
        <v>17</v>
      </c>
      <c r="B26" s="68" t="s">
        <v>18</v>
      </c>
      <c r="C26" s="65">
        <v>0.23</v>
      </c>
      <c r="D26" s="14">
        <f>$C$26*12*D40</f>
        <v>8774.0400000000009</v>
      </c>
      <c r="E26" s="71" t="s">
        <v>18</v>
      </c>
      <c r="F26" s="65">
        <v>0.23</v>
      </c>
      <c r="G26" s="14">
        <f>F26*12*G40</f>
        <v>8417.1720000000005</v>
      </c>
    </row>
    <row r="27" spans="1:154" ht="53.25" customHeight="1" x14ac:dyDescent="0.2">
      <c r="A27" s="63" t="s">
        <v>19</v>
      </c>
      <c r="B27" s="64" t="s">
        <v>20</v>
      </c>
      <c r="C27" s="65">
        <v>0.56000000000000005</v>
      </c>
      <c r="D27" s="14">
        <f>$C$27*12*D40</f>
        <v>21362.880000000001</v>
      </c>
      <c r="E27" s="70" t="s">
        <v>20</v>
      </c>
      <c r="F27" s="65">
        <v>0.56000000000000005</v>
      </c>
      <c r="G27" s="14">
        <f>F27*12*G40</f>
        <v>20493.984</v>
      </c>
    </row>
    <row r="28" spans="1:154" ht="78" customHeight="1" x14ac:dyDescent="0.2">
      <c r="A28" s="69" t="s">
        <v>55</v>
      </c>
      <c r="B28" s="67" t="s">
        <v>21</v>
      </c>
      <c r="C28" s="65">
        <v>0.08</v>
      </c>
      <c r="D28" s="19">
        <f>$C$28*D40*12</f>
        <v>3051.84</v>
      </c>
      <c r="E28" s="71" t="s">
        <v>21</v>
      </c>
      <c r="F28" s="65">
        <v>0.08</v>
      </c>
      <c r="G28" s="17">
        <f>F28*G40*12</f>
        <v>2927.712</v>
      </c>
    </row>
    <row r="29" spans="1:154" ht="76.5" x14ac:dyDescent="0.2">
      <c r="A29" s="63" t="s">
        <v>56</v>
      </c>
      <c r="B29" s="64" t="s">
        <v>22</v>
      </c>
      <c r="C29" s="65">
        <v>1.94</v>
      </c>
      <c r="D29" s="43">
        <f>C29*12*D40</f>
        <v>74007.12000000001</v>
      </c>
      <c r="E29" s="70" t="s">
        <v>22</v>
      </c>
      <c r="F29" s="65">
        <v>1.94</v>
      </c>
      <c r="G29" s="43">
        <f>F29*12*G40</f>
        <v>70997.016000000003</v>
      </c>
    </row>
    <row r="30" spans="1:154" ht="94.5" customHeight="1" x14ac:dyDescent="0.2">
      <c r="A30" s="60" t="s">
        <v>23</v>
      </c>
      <c r="B30" s="66"/>
      <c r="C30" s="62">
        <f>SUM(C31:C32)</f>
        <v>8.14</v>
      </c>
      <c r="D30" s="16">
        <f>SUM(D31:D32)</f>
        <v>310524.71999999997</v>
      </c>
      <c r="E30" s="70"/>
      <c r="F30" s="62">
        <f>SUM(F31:F32)</f>
        <v>8.14</v>
      </c>
      <c r="G30" s="49">
        <f>SUM(G31:G32)</f>
        <v>297894.696</v>
      </c>
    </row>
    <row r="31" spans="1:154" ht="120" customHeight="1" x14ac:dyDescent="0.2">
      <c r="A31" s="63" t="s">
        <v>57</v>
      </c>
      <c r="B31" s="67" t="s">
        <v>24</v>
      </c>
      <c r="C31" s="65">
        <v>3.68</v>
      </c>
      <c r="D31" s="14">
        <f>$C$31*12*D40</f>
        <v>140384.64000000001</v>
      </c>
      <c r="E31" s="71" t="s">
        <v>24</v>
      </c>
      <c r="F31" s="65">
        <v>3.68</v>
      </c>
      <c r="G31" s="14">
        <f>F31*12*G40</f>
        <v>134674.75200000001</v>
      </c>
    </row>
    <row r="32" spans="1:154" ht="63" customHeight="1" x14ac:dyDescent="0.2">
      <c r="A32" s="63" t="s">
        <v>58</v>
      </c>
      <c r="B32" s="67" t="s">
        <v>25</v>
      </c>
      <c r="C32" s="65">
        <v>4.46</v>
      </c>
      <c r="D32" s="43">
        <f>$C$32*12*D40</f>
        <v>170140.08</v>
      </c>
      <c r="E32" s="71" t="s">
        <v>25</v>
      </c>
      <c r="F32" s="65">
        <v>4.46</v>
      </c>
      <c r="G32" s="43">
        <f>F32*12*G40</f>
        <v>163219.94399999999</v>
      </c>
    </row>
    <row r="33" spans="1:154" ht="86.25" customHeight="1" x14ac:dyDescent="0.2">
      <c r="A33" s="63" t="s">
        <v>26</v>
      </c>
      <c r="B33" s="67" t="s">
        <v>27</v>
      </c>
      <c r="C33" s="56">
        <v>1.32</v>
      </c>
      <c r="D33" s="15">
        <f>$C$33*12*D40</f>
        <v>50355.360000000001</v>
      </c>
      <c r="E33" s="71" t="s">
        <v>27</v>
      </c>
      <c r="F33" s="56">
        <v>1.32</v>
      </c>
      <c r="G33" s="15">
        <f>F33*12*G40</f>
        <v>48307.248</v>
      </c>
    </row>
    <row r="34" spans="1:154" ht="12.75" customHeight="1" x14ac:dyDescent="0.2">
      <c r="A34" s="63" t="s">
        <v>28</v>
      </c>
      <c r="B34" s="64" t="s">
        <v>29</v>
      </c>
      <c r="C34" s="56">
        <v>0.67</v>
      </c>
      <c r="D34" s="15">
        <f>$C$34*12*D40</f>
        <v>25559.160000000003</v>
      </c>
      <c r="E34" s="70" t="s">
        <v>29</v>
      </c>
      <c r="F34" s="56">
        <v>0.67</v>
      </c>
      <c r="G34" s="15">
        <f>F34*12*G40</f>
        <v>24519.588</v>
      </c>
    </row>
    <row r="35" spans="1:154" s="8" customFormat="1" x14ac:dyDescent="0.2">
      <c r="A35" s="69" t="s">
        <v>35</v>
      </c>
      <c r="B35" s="55" t="s">
        <v>30</v>
      </c>
      <c r="C35" s="56">
        <v>0.64</v>
      </c>
      <c r="D35" s="15">
        <f>C35*12*D40</f>
        <v>24414.719999999998</v>
      </c>
      <c r="E35" s="57" t="s">
        <v>30</v>
      </c>
      <c r="F35" s="56">
        <v>0.15</v>
      </c>
      <c r="G35" s="15">
        <f>F35*12*G40</f>
        <v>5489.4599999999991</v>
      </c>
      <c r="H35" s="35"/>
      <c r="I35" s="24"/>
      <c r="J35" s="2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</row>
    <row r="36" spans="1:154" s="20" customFormat="1" x14ac:dyDescent="0.2">
      <c r="A36" s="54" t="s">
        <v>31</v>
      </c>
      <c r="B36" s="55" t="s">
        <v>32</v>
      </c>
      <c r="C36" s="56">
        <v>0</v>
      </c>
      <c r="D36" s="15">
        <f>C36*12/D40</f>
        <v>0</v>
      </c>
      <c r="E36" s="57" t="s">
        <v>32</v>
      </c>
      <c r="F36" s="56">
        <v>0</v>
      </c>
      <c r="G36" s="15">
        <f>F36*12*G40</f>
        <v>0</v>
      </c>
      <c r="H36" s="44"/>
      <c r="I36" s="83"/>
      <c r="J36" s="83"/>
      <c r="K36" s="8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</row>
    <row r="37" spans="1:154" s="8" customFormat="1" x14ac:dyDescent="0.2">
      <c r="A37" s="54" t="s">
        <v>59</v>
      </c>
      <c r="B37" s="55" t="s">
        <v>32</v>
      </c>
      <c r="C37" s="56">
        <v>0.21</v>
      </c>
      <c r="D37" s="15">
        <f>C37*12*D40</f>
        <v>8011.08</v>
      </c>
      <c r="E37" s="57" t="s">
        <v>32</v>
      </c>
      <c r="F37" s="56">
        <v>0.23</v>
      </c>
      <c r="G37" s="73">
        <f>F37*12*G40</f>
        <v>8417.1720000000005</v>
      </c>
      <c r="H37" s="37">
        <f>D39+G39</f>
        <v>1813290.048</v>
      </c>
      <c r="I37" s="25">
        <f>H37/12</f>
        <v>151107.50399999999</v>
      </c>
      <c r="J37" s="25">
        <f>I37*5/100</f>
        <v>7555.3751999999986</v>
      </c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</row>
    <row r="38" spans="1:154" x14ac:dyDescent="0.2">
      <c r="A38" s="54" t="s">
        <v>33</v>
      </c>
      <c r="B38" s="55" t="s">
        <v>32</v>
      </c>
      <c r="C38" s="56">
        <v>4.75</v>
      </c>
      <c r="D38" s="15">
        <f>C38*12*D40</f>
        <v>181203</v>
      </c>
      <c r="E38" s="57" t="s">
        <v>32</v>
      </c>
      <c r="F38" s="56">
        <v>4.75</v>
      </c>
      <c r="G38" s="73">
        <f>F38*12*G40</f>
        <v>173832.9</v>
      </c>
      <c r="H38" s="37"/>
      <c r="I38" s="27"/>
      <c r="J38" s="27"/>
      <c r="K38" s="28"/>
      <c r="L38" s="28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</row>
    <row r="39" spans="1:154" s="48" customFormat="1" x14ac:dyDescent="0.2">
      <c r="A39" s="54"/>
      <c r="B39" s="55"/>
      <c r="C39" s="56"/>
      <c r="D39" s="13">
        <f>D38+D37+D36+D35+D34+D33+D30+D25+D15+D10</f>
        <v>934244.52</v>
      </c>
      <c r="E39" s="57"/>
      <c r="F39" s="56"/>
      <c r="G39" s="15">
        <f>G38+G37+G36+G35+G34+G33+G30+G25+G15+G10</f>
        <v>879045.52799999993</v>
      </c>
      <c r="H39" s="44">
        <f>G39+D39</f>
        <v>1813290.048</v>
      </c>
      <c r="I39" s="45">
        <f>H39/12</f>
        <v>151107.50399999999</v>
      </c>
      <c r="J39" s="45">
        <f>I39*5/100</f>
        <v>7555.3751999999986</v>
      </c>
      <c r="K39" s="46"/>
      <c r="L39" s="46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</row>
    <row r="40" spans="1:154" s="48" customFormat="1" x14ac:dyDescent="0.2">
      <c r="A40" s="54"/>
      <c r="B40" s="55"/>
      <c r="C40" s="56"/>
      <c r="D40" s="13">
        <v>3179</v>
      </c>
      <c r="E40" s="58"/>
      <c r="F40" s="59"/>
      <c r="G40" s="15">
        <v>3049.7</v>
      </c>
      <c r="H40" s="44">
        <f>G40+D40</f>
        <v>6228.7</v>
      </c>
      <c r="I40" s="45"/>
      <c r="J40" s="45">
        <f>H40*80*70/100</f>
        <v>348807.2</v>
      </c>
      <c r="K40" s="46"/>
      <c r="L40" s="46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</row>
    <row r="41" spans="1:154" s="48" customFormat="1" ht="25.5" customHeight="1" x14ac:dyDescent="0.2">
      <c r="A41" s="60" t="s">
        <v>34</v>
      </c>
      <c r="B41" s="61"/>
      <c r="C41" s="62">
        <f>C38+C37+C36+C35+C25+C15+C10+C30+C33+C34</f>
        <v>24.490000000000002</v>
      </c>
      <c r="D41" s="13">
        <f>D39/D40/12</f>
        <v>24.49</v>
      </c>
      <c r="E41" s="58"/>
      <c r="F41" s="62">
        <f>F38+F37+F36+F35+F25+F15+F10+F30+F33+F34</f>
        <v>24.020000000000003</v>
      </c>
      <c r="G41" s="13">
        <f>G39/12/G40</f>
        <v>24.02</v>
      </c>
      <c r="H41" s="85"/>
      <c r="I41" s="45"/>
      <c r="J41" s="45"/>
      <c r="K41" s="46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</row>
    <row r="42" spans="1:154" s="48" customFormat="1" ht="12" customHeight="1" x14ac:dyDescent="0.2">
      <c r="A42" s="50"/>
      <c r="B42" s="2"/>
      <c r="C42" s="51"/>
      <c r="D42" s="51"/>
      <c r="E42" s="41"/>
      <c r="F42" s="51"/>
      <c r="G42" s="51"/>
      <c r="H42" s="85"/>
      <c r="I42" s="45"/>
      <c r="J42" s="45"/>
      <c r="K42" s="46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</row>
    <row r="43" spans="1:154" s="48" customFormat="1" ht="17.25" hidden="1" customHeight="1" x14ac:dyDescent="0.2">
      <c r="A43" s="50"/>
      <c r="B43" s="2"/>
      <c r="C43" s="51"/>
      <c r="D43" s="51"/>
      <c r="E43" s="41"/>
      <c r="F43" s="51"/>
      <c r="G43" s="51"/>
      <c r="H43" s="76"/>
      <c r="I43" s="74"/>
      <c r="J43" s="74"/>
      <c r="K43" s="75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</row>
    <row r="44" spans="1:154" s="48" customFormat="1" ht="18.75" x14ac:dyDescent="0.2">
      <c r="A44" s="52"/>
      <c r="B44" s="2"/>
      <c r="C44" s="53"/>
      <c r="D44" s="53"/>
      <c r="E44" s="41"/>
      <c r="F44" s="53"/>
      <c r="G44" s="41"/>
      <c r="H44" s="77"/>
      <c r="I44" s="78"/>
      <c r="J44" s="78"/>
      <c r="K44" s="79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</row>
    <row r="45" spans="1:154" ht="18.75" x14ac:dyDescent="0.2">
      <c r="A45" s="21"/>
      <c r="B45" s="2"/>
      <c r="C45" s="22"/>
      <c r="D45" s="42"/>
      <c r="E45" s="41"/>
      <c r="F45" s="22"/>
      <c r="H45" s="80"/>
      <c r="I45" s="81"/>
      <c r="J45" s="81"/>
      <c r="K45" s="82"/>
    </row>
    <row r="46" spans="1:154" ht="18.75" x14ac:dyDescent="0.2">
      <c r="A46" s="21"/>
      <c r="B46" s="2"/>
      <c r="E46" s="41"/>
      <c r="H46" s="38"/>
    </row>
    <row r="47" spans="1:154" ht="18.75" x14ac:dyDescent="0.2">
      <c r="A47" s="21"/>
      <c r="B47" s="2"/>
      <c r="D47" s="22"/>
      <c r="E47" s="41"/>
      <c r="G47" s="53"/>
      <c r="H47" s="38"/>
    </row>
    <row r="48" spans="1:154" ht="18.75" x14ac:dyDescent="0.2">
      <c r="A48" s="21"/>
      <c r="B48" s="2"/>
      <c r="C48" s="42"/>
      <c r="D48" s="22"/>
      <c r="E48" s="41"/>
      <c r="F48" s="42"/>
      <c r="G48" s="53"/>
      <c r="H48" s="38"/>
    </row>
    <row r="67" spans="1:10" s="1" customFormat="1" x14ac:dyDescent="0.2">
      <c r="A67" s="10"/>
      <c r="C67" s="39"/>
      <c r="D67" s="39"/>
      <c r="E67" s="39"/>
      <c r="F67" s="39"/>
      <c r="G67" s="41"/>
      <c r="H67" s="35"/>
      <c r="I67" s="24"/>
      <c r="J67" s="24"/>
    </row>
    <row r="69" spans="1:10" s="1" customFormat="1" x14ac:dyDescent="0.2">
      <c r="A69" s="10"/>
      <c r="C69" s="39"/>
      <c r="D69" s="39"/>
      <c r="E69" s="39"/>
      <c r="F69" s="39"/>
      <c r="G69" s="41"/>
      <c r="H69" s="35"/>
      <c r="I69" s="24"/>
      <c r="J69" s="24"/>
    </row>
  </sheetData>
  <mergeCells count="6">
    <mergeCell ref="A7:A9"/>
    <mergeCell ref="A4:B4"/>
    <mergeCell ref="A2:B2"/>
    <mergeCell ref="A3:B3"/>
    <mergeCell ref="B7:G7"/>
    <mergeCell ref="B8:G8"/>
  </mergeCells>
  <pageMargins left="0.62992125984251968" right="0.11811023622047245" top="0.43307086614173229" bottom="0" header="0.51181102362204722" footer="0.51181102362204722"/>
  <pageSetup paperSize="9"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 эт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2017-03-22T05:52:20Z</cp:lastPrinted>
  <dcterms:created xsi:type="dcterms:W3CDTF">2016-09-21T11:09:12Z</dcterms:created>
  <dcterms:modified xsi:type="dcterms:W3CDTF">2017-12-12T08:54:03Z</dcterms:modified>
</cp:coreProperties>
</file>